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censo-IBGE" sheetId="1" r:id="rId1"/>
    <sheet name="aritmetico" sheetId="2" r:id="rId2"/>
    <sheet name="geometrico" sheetId="3" r:id="rId3"/>
    <sheet name="min-quadrados" sheetId="4" r:id="rId4"/>
    <sheet name="grafico final" sheetId="5" r:id="rId5"/>
    <sheet name="estimativa_residuos" sheetId="6" r:id="rId6"/>
  </sheets>
  <definedNames/>
  <calcPr fullCalcOnLoad="1"/>
</workbook>
</file>

<file path=xl/sharedStrings.xml><?xml version="1.0" encoding="utf-8"?>
<sst xmlns="http://schemas.openxmlformats.org/spreadsheetml/2006/main" count="39" uniqueCount="24">
  <si>
    <t>Tabela 1.2 – Crescimento populacional do “Município X“ entre 1960 e 2010</t>
  </si>
  <si>
    <t>Ano</t>
  </si>
  <si>
    <t>População Total (hab)</t>
  </si>
  <si>
    <t>Taxa de Cresc. da Pop. Total 
(% a.a)</t>
  </si>
  <si>
    <t>População Urbana (hab)</t>
  </si>
  <si>
    <t>População Urbana (%)</t>
  </si>
  <si>
    <t>Taxa de Cresc. da Pop. Urbana (% a.a)</t>
  </si>
  <si>
    <t>-</t>
  </si>
  <si>
    <t>Preencher números apenas nas células amarelas</t>
  </si>
  <si>
    <t>Tabela 1.3 – Estimativa populacional do município X pelo método aritmético</t>
  </si>
  <si>
    <t>Tabela 1.4 – Estimativa populacional do município X pelo método geométrico</t>
  </si>
  <si>
    <t>Tabela 1.5 – Estimativa populacional do município X pelo método dos mínimos quadrados</t>
  </si>
  <si>
    <t>valores baseados na linha de tendência – não coincidem com os dados do IBGE</t>
  </si>
  <si>
    <t xml:space="preserve">a = </t>
  </si>
  <si>
    <t xml:space="preserve">b = </t>
  </si>
  <si>
    <t>Censo-IBGE</t>
  </si>
  <si>
    <t>Gráfico 1.1 – Resultados dos métodos de estimativa populacional do “Município X”</t>
  </si>
  <si>
    <t>Aritimético</t>
  </si>
  <si>
    <t>Geométrico</t>
  </si>
  <si>
    <t>Min. Quadrados</t>
  </si>
  <si>
    <t>Tabela 1.7 – Estimativa anual de geração de resíduos ao longo do horizonte do plano  do município  X</t>
  </si>
  <si>
    <t>Geração per capita de resíduos sólidos (kg/hab/dia)</t>
  </si>
  <si>
    <t>Geração diária de resíduos sólidos (ton/dia)</t>
  </si>
  <si>
    <t>Geração anual de resíduos sólidos (ton/ano)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</si>
</sst>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.00"/>
    <numFmt numFmtId="167" formatCode="0"/>
    <numFmt numFmtId="168" formatCode="0.00000"/>
    <numFmt numFmtId="169" formatCode="0.0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Ubuntu"/>
      <family val="0"/>
    </font>
    <font>
      <b/>
      <sz val="12"/>
      <name val="Arial"/>
      <family val="2"/>
    </font>
    <font>
      <sz val="12"/>
      <name val="UBUNTU"/>
      <family val="0"/>
    </font>
    <font>
      <sz val="12"/>
      <name val="Ubuntu"/>
      <family val="0"/>
    </font>
    <font>
      <b/>
      <sz val="10"/>
      <name val="Ubuntu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'grafico final'!$A$1:$A$1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'censo-IBGE'!$A$3:$A$8</c:f>
              <c:numCache/>
            </c:numRef>
          </c:xVal>
          <c:yVal>
            <c:numRef>
              <c:f>'censo-IBGE'!$B$3:$B$8</c:f>
              <c:numCache/>
            </c:numRef>
          </c:yVal>
          <c:smooth val="0"/>
        </c:ser>
        <c:ser>
          <c:idx val="1"/>
          <c:order val="1"/>
          <c:tx>
            <c:strRef>
              <c:f>'grafico final'!$A$2:$A$2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aritmetico!$A$3:$A$26</c:f>
              <c:numCache/>
            </c:numRef>
          </c:xVal>
          <c:yVal>
            <c:numRef>
              <c:f>aritmetico!$B$3:$B$26</c:f>
              <c:numCache/>
            </c:numRef>
          </c:yVal>
          <c:smooth val="0"/>
        </c:ser>
        <c:ser>
          <c:idx val="2"/>
          <c:order val="2"/>
          <c:tx>
            <c:strRef>
              <c:f>'grafico final'!$A$3:$A$3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geometrico!$A$3:$A$26</c:f>
              <c:numCache/>
            </c:numRef>
          </c:xVal>
          <c:yVal>
            <c:numRef>
              <c:f>geometrico!$B$3:$B$26</c:f>
              <c:numCache/>
            </c:numRef>
          </c:yVal>
          <c:smooth val="0"/>
        </c:ser>
        <c:ser>
          <c:idx val="3"/>
          <c:order val="3"/>
          <c:tx>
            <c:strRef>
              <c:f>'grafico final'!$A$4:$A$4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'min-quadrados'!$A$3:$A$32</c:f>
              <c:numCache/>
            </c:numRef>
          </c:xVal>
          <c:yVal>
            <c:numRef>
              <c:f>'min-quadrados'!$B$3:$B$32</c:f>
              <c:numCache/>
            </c:numRef>
          </c:yVal>
          <c:smooth val="0"/>
        </c:ser>
        <c:axId val="23364540"/>
        <c:axId val="8954269"/>
      </c:scatterChart>
      <c:valAx>
        <c:axId val="23364540"/>
        <c:scaling>
          <c:orientation val="minMax"/>
          <c:max val="2035"/>
          <c:min val="196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4269"/>
        <c:crosses val="autoZero"/>
        <c:crossBetween val="midCat"/>
        <c:dispUnits/>
        <c:majorUnit val="5"/>
      </c:valAx>
      <c:valAx>
        <c:axId val="89542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4540"/>
        <c:crosses val="autoZero"/>
        <c:crossBetween val="midCat"/>
        <c:dispUnits/>
        <c:majorUnit val="200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276225</xdr:rowOff>
    </xdr:from>
    <xdr:to>
      <xdr:col>10</xdr:col>
      <xdr:colOff>180975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8575" y="276225"/>
        <a:ext cx="7096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4" zoomScaleNormal="94" workbookViewId="0" topLeftCell="A1">
      <selection activeCell="C15" sqref="C15"/>
    </sheetView>
  </sheetViews>
  <sheetFormatPr defaultColWidth="12.57421875" defaultRowHeight="12.75"/>
  <cols>
    <col min="1" max="1" width="7.7109375" style="1" customWidth="1"/>
    <col min="2" max="2" width="25.140625" style="1" customWidth="1"/>
    <col min="3" max="3" width="32.8515625" style="1" customWidth="1"/>
    <col min="4" max="4" width="27.57421875" style="1" customWidth="1"/>
    <col min="5" max="5" width="25.140625" style="1" customWidth="1"/>
    <col min="6" max="6" width="42.57421875" style="1" customWidth="1"/>
    <col min="7" max="16384" width="11.57421875" style="1" customWidth="1"/>
  </cols>
  <sheetData>
    <row r="1" spans="1:6" s="4" customFormat="1" ht="21.75" customHeight="1">
      <c r="A1" s="2" t="s">
        <v>0</v>
      </c>
      <c r="B1" s="3"/>
      <c r="C1" s="3"/>
      <c r="D1" s="3"/>
      <c r="E1" s="3"/>
      <c r="F1" s="3"/>
    </row>
    <row r="2" spans="1:6" ht="36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36.75" customHeight="1">
      <c r="A3" s="7">
        <v>1960</v>
      </c>
      <c r="B3" s="8">
        <v>2637</v>
      </c>
      <c r="C3" s="9" t="s">
        <v>7</v>
      </c>
      <c r="D3" s="8">
        <v>957</v>
      </c>
      <c r="E3" s="9">
        <f>D3/B3</f>
        <v>0.36291240045506257</v>
      </c>
      <c r="F3" s="9" t="s">
        <v>7</v>
      </c>
    </row>
    <row r="4" spans="1:6" ht="36.75" customHeight="1">
      <c r="A4" s="7">
        <v>1970</v>
      </c>
      <c r="B4" s="8">
        <v>2971</v>
      </c>
      <c r="C4" s="9">
        <f>(B4/B3)^(1/(A4-A3))-1</f>
        <v>0.01199706322646743</v>
      </c>
      <c r="D4" s="8">
        <v>1658</v>
      </c>
      <c r="E4" s="9">
        <f>D4/B4</f>
        <v>0.5580612588354089</v>
      </c>
      <c r="F4" s="9">
        <f>(D4/D3)^(1/($A4-$A3))-1</f>
        <v>0.05649454461812842</v>
      </c>
    </row>
    <row r="5" spans="1:6" ht="36.75" customHeight="1">
      <c r="A5" s="7">
        <v>1980</v>
      </c>
      <c r="B5" s="8">
        <v>4386</v>
      </c>
      <c r="C5" s="9">
        <f>(B5/B4)^(1/(A5-A4))-1</f>
        <v>0.03972047745677432</v>
      </c>
      <c r="D5" s="8">
        <v>3088</v>
      </c>
      <c r="E5" s="9">
        <f>D5/B5</f>
        <v>0.7040583675330597</v>
      </c>
      <c r="F5" s="9">
        <f>(D5/D4)^(1/($A5-$A4))-1</f>
        <v>0.0641657485982361</v>
      </c>
    </row>
    <row r="6" spans="1:6" ht="36.75" customHeight="1">
      <c r="A6" s="7">
        <v>1991</v>
      </c>
      <c r="B6" s="8">
        <v>7050</v>
      </c>
      <c r="C6" s="9">
        <f>(B6/B5)^(1/(A6-A5))-1</f>
        <v>0.04409069743081684</v>
      </c>
      <c r="D6" s="8">
        <v>5325</v>
      </c>
      <c r="E6" s="9">
        <f>D6/B6</f>
        <v>0.7553191489361702</v>
      </c>
      <c r="F6" s="9">
        <f>(D6/D5)^(1/($A6-$A5))-1</f>
        <v>0.050782758644779546</v>
      </c>
    </row>
    <row r="7" spans="1:6" ht="36.75" customHeight="1">
      <c r="A7" s="7">
        <v>2000</v>
      </c>
      <c r="B7" s="8">
        <v>10290</v>
      </c>
      <c r="C7" s="9">
        <f>(B7/B6)^(1/(A7-A6))-1</f>
        <v>0.04291127331356814</v>
      </c>
      <c r="D7" s="8">
        <v>9274</v>
      </c>
      <c r="E7" s="9">
        <f>D7/B7</f>
        <v>0.9012633624878523</v>
      </c>
      <c r="F7" s="9">
        <f>(D7/D6)^(1/($A7-$A6))-1</f>
        <v>0.06358435939167251</v>
      </c>
    </row>
    <row r="8" spans="1:6" ht="36.75" customHeight="1">
      <c r="A8" s="7">
        <v>2010</v>
      </c>
      <c r="B8" s="8">
        <v>14560</v>
      </c>
      <c r="C8" s="9">
        <f>(B8/B7)^(1/(A8-A7))-1</f>
        <v>0.03531999132077068</v>
      </c>
      <c r="D8" s="8">
        <v>13071</v>
      </c>
      <c r="E8" s="9">
        <f>D8/B8</f>
        <v>0.8977335164835165</v>
      </c>
      <c r="F8" s="9">
        <f>(D8/D7)^(1/($A8-$A7))-1</f>
        <v>0.03491378629632047</v>
      </c>
    </row>
    <row r="11" spans="2:3" ht="15">
      <c r="B11" s="10"/>
      <c r="C11" s="1" t="s">
        <v>8</v>
      </c>
    </row>
    <row r="13" ht="15">
      <c r="C13" s="1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94" zoomScaleNormal="94" workbookViewId="0" topLeftCell="A1">
      <selection activeCell="E6" sqref="E6"/>
    </sheetView>
  </sheetViews>
  <sheetFormatPr defaultColWidth="12.57421875" defaultRowHeight="33.75" customHeight="1"/>
  <cols>
    <col min="1" max="3" width="30.8515625" style="12" customWidth="1"/>
    <col min="4" max="4" width="19.00390625" style="12" customWidth="1"/>
    <col min="5" max="16384" width="11.57421875" style="12" customWidth="1"/>
  </cols>
  <sheetData>
    <row r="1" spans="1:3" ht="23.25" customHeight="1">
      <c r="A1" s="2" t="s">
        <v>9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3" ht="33.75" customHeight="1">
      <c r="A3" s="14">
        <v>2011</v>
      </c>
      <c r="B3" s="15">
        <f>'censo-IBGE'!$B$8+(('censo-IBGE'!$B$8-'censo-IBGE'!$B$7)/('censo-IBGE'!$A$8-'censo-IBGE'!$A$7))*(A3-'censo-IBGE'!$A$8)</f>
        <v>14987</v>
      </c>
      <c r="C3" s="15">
        <f>'censo-IBGE'!$D$8+(('censo-IBGE'!$D$8-'censo-IBGE'!$D$7)/('censo-IBGE'!$A$8-'censo-IBGE'!$A$7))*(A3-'censo-IBGE'!$A$8)</f>
        <v>13450.7</v>
      </c>
    </row>
    <row r="4" spans="1:3" ht="33.75" customHeight="1">
      <c r="A4" s="14">
        <v>2012</v>
      </c>
      <c r="B4" s="15">
        <f>'censo-IBGE'!$B$8+(('censo-IBGE'!$B$8-'censo-IBGE'!$B$7)/('censo-IBGE'!$A$8-'censo-IBGE'!$A$7))*(A4-'censo-IBGE'!$A$8)</f>
        <v>15414</v>
      </c>
      <c r="C4" s="15">
        <f>'censo-IBGE'!$D$8+(('censo-IBGE'!$D$8-'censo-IBGE'!$D$7)/('censo-IBGE'!$A$8-'censo-IBGE'!$A$7))*(A4-'censo-IBGE'!$A$8)</f>
        <v>13830.4</v>
      </c>
    </row>
    <row r="5" spans="1:3" ht="33.75" customHeight="1">
      <c r="A5" s="14">
        <v>2013</v>
      </c>
      <c r="B5" s="15">
        <f>'censo-IBGE'!$B$8+(('censo-IBGE'!$B$8-'censo-IBGE'!$B$7)/('censo-IBGE'!$A$8-'censo-IBGE'!$A$7))*(A5-'censo-IBGE'!$A$8)</f>
        <v>15841</v>
      </c>
      <c r="C5" s="15">
        <f>'censo-IBGE'!$D$8+(('censo-IBGE'!$D$8-'censo-IBGE'!$D$7)/('censo-IBGE'!$A$8-'censo-IBGE'!$A$7))*(A5-'censo-IBGE'!$A$8)</f>
        <v>14210.1</v>
      </c>
    </row>
    <row r="6" spans="1:3" ht="33.75" customHeight="1">
      <c r="A6" s="14">
        <v>2014</v>
      </c>
      <c r="B6" s="15">
        <f>'censo-IBGE'!$B$8+(('censo-IBGE'!$B$8-'censo-IBGE'!$B$7)/('censo-IBGE'!$A$8-'censo-IBGE'!$A$7))*(A6-'censo-IBGE'!$A$8)</f>
        <v>16268</v>
      </c>
      <c r="C6" s="15">
        <f>'censo-IBGE'!$D$8+(('censo-IBGE'!$D$8-'censo-IBGE'!$D$7)/('censo-IBGE'!$A$8-'censo-IBGE'!$A$7))*(A6-'censo-IBGE'!$A$8)</f>
        <v>14589.8</v>
      </c>
    </row>
    <row r="7" spans="1:3" ht="33.75" customHeight="1">
      <c r="A7" s="14">
        <v>2015</v>
      </c>
      <c r="B7" s="15">
        <f>'censo-IBGE'!$B$8+(('censo-IBGE'!$B$8-'censo-IBGE'!$B$7)/('censo-IBGE'!$A$8-'censo-IBGE'!$A$7))*(A7-'censo-IBGE'!$A$8)</f>
        <v>16695</v>
      </c>
      <c r="C7" s="15">
        <f>'censo-IBGE'!$D$8+(('censo-IBGE'!$D$8-'censo-IBGE'!$D$7)/('censo-IBGE'!$A$8-'censo-IBGE'!$A$7))*(A7-'censo-IBGE'!$A$8)</f>
        <v>14969.5</v>
      </c>
    </row>
    <row r="8" spans="1:3" ht="33.75" customHeight="1">
      <c r="A8" s="14">
        <v>2016</v>
      </c>
      <c r="B8" s="15">
        <f>'censo-IBGE'!$B$8+(('censo-IBGE'!$B$8-'censo-IBGE'!$B$7)/('censo-IBGE'!$A$8-'censo-IBGE'!$A$7))*(A8-'censo-IBGE'!$A$8)</f>
        <v>17122</v>
      </c>
      <c r="C8" s="15">
        <f>'censo-IBGE'!$D$8+(('censo-IBGE'!$D$8-'censo-IBGE'!$D$7)/('censo-IBGE'!$A$8-'censo-IBGE'!$A$7))*(A8-'censo-IBGE'!$A$8)</f>
        <v>15349.2</v>
      </c>
    </row>
    <row r="9" spans="1:3" ht="33.75" customHeight="1">
      <c r="A9" s="14">
        <v>2017</v>
      </c>
      <c r="B9" s="15">
        <f>'censo-IBGE'!$B$8+(('censo-IBGE'!$B$8-'censo-IBGE'!$B$7)/('censo-IBGE'!$A$8-'censo-IBGE'!$A$7))*(A9-'censo-IBGE'!$A$8)</f>
        <v>17549</v>
      </c>
      <c r="C9" s="15">
        <f>'censo-IBGE'!$D$8+(('censo-IBGE'!$D$8-'censo-IBGE'!$D$7)/('censo-IBGE'!$A$8-'censo-IBGE'!$A$7))*(A9-'censo-IBGE'!$A$8)</f>
        <v>15728.9</v>
      </c>
    </row>
    <row r="10" spans="1:3" ht="33.75" customHeight="1">
      <c r="A10" s="14">
        <v>2018</v>
      </c>
      <c r="B10" s="15">
        <f>'censo-IBGE'!$B$8+(('censo-IBGE'!$B$8-'censo-IBGE'!$B$7)/('censo-IBGE'!$A$8-'censo-IBGE'!$A$7))*(A10-'censo-IBGE'!$A$8)</f>
        <v>17976</v>
      </c>
      <c r="C10" s="15">
        <f>'censo-IBGE'!$D$8+(('censo-IBGE'!$D$8-'censo-IBGE'!$D$7)/('censo-IBGE'!$A$8-'censo-IBGE'!$A$7))*(A10-'censo-IBGE'!$A$8)</f>
        <v>16108.6</v>
      </c>
    </row>
    <row r="11" spans="1:3" ht="33.75" customHeight="1">
      <c r="A11" s="14">
        <v>2019</v>
      </c>
      <c r="B11" s="15">
        <f>'censo-IBGE'!$B$8+(('censo-IBGE'!$B$8-'censo-IBGE'!$B$7)/('censo-IBGE'!$A$8-'censo-IBGE'!$A$7))*(A11-'censo-IBGE'!$A$8)</f>
        <v>18403</v>
      </c>
      <c r="C11" s="15">
        <f>'censo-IBGE'!$D$8+(('censo-IBGE'!$D$8-'censo-IBGE'!$D$7)/('censo-IBGE'!$A$8-'censo-IBGE'!$A$7))*(A11-'censo-IBGE'!$A$8)</f>
        <v>16488.3</v>
      </c>
    </row>
    <row r="12" spans="1:3" ht="33.75" customHeight="1">
      <c r="A12" s="14">
        <v>2020</v>
      </c>
      <c r="B12" s="15">
        <f>'censo-IBGE'!$B$8+(('censo-IBGE'!$B$8-'censo-IBGE'!$B$7)/('censo-IBGE'!$A$8-'censo-IBGE'!$A$7))*(A12-'censo-IBGE'!$A$8)</f>
        <v>18830</v>
      </c>
      <c r="C12" s="15">
        <f>'censo-IBGE'!$D$8+(('censo-IBGE'!$D$8-'censo-IBGE'!$D$7)/('censo-IBGE'!$A$8-'censo-IBGE'!$A$7))*(A12-'censo-IBGE'!$A$8)</f>
        <v>16868</v>
      </c>
    </row>
    <row r="13" spans="1:3" ht="33.75" customHeight="1">
      <c r="A13" s="14">
        <v>2021</v>
      </c>
      <c r="B13" s="15">
        <f>'censo-IBGE'!$B$8+(('censo-IBGE'!$B$8-'censo-IBGE'!$B$7)/('censo-IBGE'!$A$8-'censo-IBGE'!$A$7))*(A13-'censo-IBGE'!$A$8)</f>
        <v>19257</v>
      </c>
      <c r="C13" s="15">
        <f>'censo-IBGE'!$D$8+(('censo-IBGE'!$D$8-'censo-IBGE'!$D$7)/('censo-IBGE'!$A$8-'censo-IBGE'!$A$7))*(A13-'censo-IBGE'!$A$8)</f>
        <v>17247.7</v>
      </c>
    </row>
    <row r="14" spans="1:5" ht="33.75" customHeight="1">
      <c r="A14" s="14">
        <v>2022</v>
      </c>
      <c r="B14" s="15">
        <f>'censo-IBGE'!$B$8+(('censo-IBGE'!$B$8-'censo-IBGE'!$B$7)/('censo-IBGE'!$A$8-'censo-IBGE'!$A$7))*(A14-'censo-IBGE'!$A$8)</f>
        <v>19684</v>
      </c>
      <c r="C14" s="15">
        <f>'censo-IBGE'!$D$8+(('censo-IBGE'!$D$8-'censo-IBGE'!$D$7)/('censo-IBGE'!$A$8-'censo-IBGE'!$A$7))*(A14-'censo-IBGE'!$A$8)</f>
        <v>17627.4</v>
      </c>
      <c r="E14" s="16"/>
    </row>
    <row r="15" spans="1:3" ht="33.75" customHeight="1">
      <c r="A15" s="14">
        <v>2023</v>
      </c>
      <c r="B15" s="15">
        <f>'censo-IBGE'!$B$8+(('censo-IBGE'!$B$8-'censo-IBGE'!$B$7)/('censo-IBGE'!$A$8-'censo-IBGE'!$A$7))*(A15-'censo-IBGE'!$A$8)</f>
        <v>20111</v>
      </c>
      <c r="C15" s="15">
        <f>'censo-IBGE'!$D$8+(('censo-IBGE'!$D$8-'censo-IBGE'!$D$7)/('censo-IBGE'!$A$8-'censo-IBGE'!$A$7))*(A15-'censo-IBGE'!$A$8)</f>
        <v>18007.1</v>
      </c>
    </row>
    <row r="16" spans="1:3" ht="33.75" customHeight="1">
      <c r="A16" s="17">
        <v>2024</v>
      </c>
      <c r="B16" s="15">
        <f>'censo-IBGE'!$B$8+(('censo-IBGE'!$B$8-'censo-IBGE'!$B$7)/('censo-IBGE'!$A$8-'censo-IBGE'!$A$7))*(A16-'censo-IBGE'!$A$8)</f>
        <v>20538</v>
      </c>
      <c r="C16" s="15">
        <f>'censo-IBGE'!$D$8+(('censo-IBGE'!$D$8-'censo-IBGE'!$D$7)/('censo-IBGE'!$A$8-'censo-IBGE'!$A$7))*(A16-'censo-IBGE'!$A$8)</f>
        <v>18386.8</v>
      </c>
    </row>
    <row r="17" spans="1:3" ht="33.75" customHeight="1">
      <c r="A17" s="17">
        <v>2025</v>
      </c>
      <c r="B17" s="15">
        <f>'censo-IBGE'!$B$8+(('censo-IBGE'!$B$8-'censo-IBGE'!$B$7)/('censo-IBGE'!$A$8-'censo-IBGE'!$A$7))*(A17-'censo-IBGE'!$A$8)</f>
        <v>20965</v>
      </c>
      <c r="C17" s="15">
        <f>'censo-IBGE'!$D$8+(('censo-IBGE'!$D$8-'censo-IBGE'!$D$7)/('censo-IBGE'!$A$8-'censo-IBGE'!$A$7))*(A17-'censo-IBGE'!$A$8)</f>
        <v>18766.5</v>
      </c>
    </row>
    <row r="18" spans="1:3" ht="33.75" customHeight="1">
      <c r="A18" s="17">
        <v>2026</v>
      </c>
      <c r="B18" s="15">
        <f>'censo-IBGE'!$B$8+(('censo-IBGE'!$B$8-'censo-IBGE'!$B$7)/('censo-IBGE'!$A$8-'censo-IBGE'!$A$7))*(A18-'censo-IBGE'!$A$8)</f>
        <v>21392</v>
      </c>
      <c r="C18" s="15">
        <f>'censo-IBGE'!$D$8+(('censo-IBGE'!$D$8-'censo-IBGE'!$D$7)/('censo-IBGE'!$A$8-'censo-IBGE'!$A$7))*(A18-'censo-IBGE'!$A$8)</f>
        <v>19146.2</v>
      </c>
    </row>
    <row r="19" spans="1:3" ht="33.75" customHeight="1">
      <c r="A19" s="17">
        <v>2027</v>
      </c>
      <c r="B19" s="15">
        <f>'censo-IBGE'!$B$8+(('censo-IBGE'!$B$8-'censo-IBGE'!$B$7)/('censo-IBGE'!$A$8-'censo-IBGE'!$A$7))*(A19-'censo-IBGE'!$A$8)</f>
        <v>21819</v>
      </c>
      <c r="C19" s="15">
        <f>'censo-IBGE'!$D$8+(('censo-IBGE'!$D$8-'censo-IBGE'!$D$7)/('censo-IBGE'!$A$8-'censo-IBGE'!$A$7))*(A19-'censo-IBGE'!$A$8)</f>
        <v>19525.9</v>
      </c>
    </row>
    <row r="20" spans="1:3" ht="33.75" customHeight="1">
      <c r="A20" s="17">
        <v>2028</v>
      </c>
      <c r="B20" s="15">
        <f>'censo-IBGE'!$B$8+(('censo-IBGE'!$B$8-'censo-IBGE'!$B$7)/('censo-IBGE'!$A$8-'censo-IBGE'!$A$7))*(A20-'censo-IBGE'!$A$8)</f>
        <v>22246</v>
      </c>
      <c r="C20" s="15">
        <f>'censo-IBGE'!$D$8+(('censo-IBGE'!$D$8-'censo-IBGE'!$D$7)/('censo-IBGE'!$A$8-'censo-IBGE'!$A$7))*(A20-'censo-IBGE'!$A$8)</f>
        <v>19905.6</v>
      </c>
    </row>
    <row r="21" spans="1:3" ht="33.75" customHeight="1">
      <c r="A21" s="17">
        <v>2029</v>
      </c>
      <c r="B21" s="15">
        <f>'censo-IBGE'!$B$8+(('censo-IBGE'!$B$8-'censo-IBGE'!$B$7)/('censo-IBGE'!$A$8-'censo-IBGE'!$A$7))*(A21-'censo-IBGE'!$A$8)</f>
        <v>22673</v>
      </c>
      <c r="C21" s="15">
        <f>'censo-IBGE'!$D$8+(('censo-IBGE'!$D$8-'censo-IBGE'!$D$7)/('censo-IBGE'!$A$8-'censo-IBGE'!$A$7))*(A21-'censo-IBGE'!$A$8)</f>
        <v>20285.3</v>
      </c>
    </row>
    <row r="22" spans="1:3" ht="33.75" customHeight="1">
      <c r="A22" s="17">
        <v>2030</v>
      </c>
      <c r="B22" s="15">
        <f>'censo-IBGE'!$B$8+(('censo-IBGE'!$B$8-'censo-IBGE'!$B$7)/('censo-IBGE'!$A$8-'censo-IBGE'!$A$7))*(A22-'censo-IBGE'!$A$8)</f>
        <v>23100</v>
      </c>
      <c r="C22" s="15">
        <f>'censo-IBGE'!$D$8+(('censo-IBGE'!$D$8-'censo-IBGE'!$D$7)/('censo-IBGE'!$A$8-'censo-IBGE'!$A$7))*(A22-'censo-IBGE'!$A$8)</f>
        <v>20665</v>
      </c>
    </row>
    <row r="23" spans="1:3" ht="33.75" customHeight="1">
      <c r="A23" s="17">
        <v>2031</v>
      </c>
      <c r="B23" s="15">
        <f>'censo-IBGE'!$B$8+(('censo-IBGE'!$B$8-'censo-IBGE'!$B$7)/('censo-IBGE'!$A$8-'censo-IBGE'!$A$7))*(A23-'censo-IBGE'!$A$8)</f>
        <v>23527</v>
      </c>
      <c r="C23" s="15">
        <f>'censo-IBGE'!$D$8+(('censo-IBGE'!$D$8-'censo-IBGE'!$D$7)/('censo-IBGE'!$A$8-'censo-IBGE'!$A$7))*(A23-'censo-IBGE'!$A$8)</f>
        <v>21044.7</v>
      </c>
    </row>
    <row r="24" spans="1:3" ht="33.75" customHeight="1">
      <c r="A24" s="17">
        <v>2032</v>
      </c>
      <c r="B24" s="15">
        <f>'censo-IBGE'!$B$8+(('censo-IBGE'!$B$8-'censo-IBGE'!$B$7)/('censo-IBGE'!$A$8-'censo-IBGE'!$A$7))*(A24-'censo-IBGE'!$A$8)</f>
        <v>23954</v>
      </c>
      <c r="C24" s="15">
        <f>'censo-IBGE'!$D$8+(('censo-IBGE'!$D$8-'censo-IBGE'!$D$7)/('censo-IBGE'!$A$8-'censo-IBGE'!$A$7))*(A24-'censo-IBGE'!$A$8)</f>
        <v>21424.4</v>
      </c>
    </row>
    <row r="25" spans="1:3" ht="33.75" customHeight="1">
      <c r="A25" s="17">
        <v>2033</v>
      </c>
      <c r="B25" s="15">
        <f>'censo-IBGE'!$B$8+(('censo-IBGE'!$B$8-'censo-IBGE'!$B$7)/('censo-IBGE'!$A$8-'censo-IBGE'!$A$7))*(A25-'censo-IBGE'!$A$8)</f>
        <v>24381</v>
      </c>
      <c r="C25" s="15">
        <f>'censo-IBGE'!$D$8+(('censo-IBGE'!$D$8-'censo-IBGE'!$D$7)/('censo-IBGE'!$A$8-'censo-IBGE'!$A$7))*(A25-'censo-IBGE'!$A$8)</f>
        <v>21804.1</v>
      </c>
    </row>
    <row r="26" spans="1:3" ht="33.75" customHeight="1">
      <c r="A26" s="17">
        <v>2034</v>
      </c>
      <c r="B26" s="15">
        <f>'censo-IBGE'!$B$8+(('censo-IBGE'!$B$8-'censo-IBGE'!$B$7)/('censo-IBGE'!$A$8-'censo-IBGE'!$A$7))*(A26-'censo-IBGE'!$A$8)</f>
        <v>24808</v>
      </c>
      <c r="C26" s="15">
        <f>'censo-IBGE'!$D$8+(('censo-IBGE'!$D$8-'censo-IBGE'!$D$7)/('censo-IBGE'!$A$8-'censo-IBGE'!$A$7))*(A26-'censo-IBGE'!$A$8)</f>
        <v>22183.8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94" zoomScaleNormal="94" workbookViewId="0" topLeftCell="A1">
      <selection activeCell="G8" sqref="G8"/>
    </sheetView>
  </sheetViews>
  <sheetFormatPr defaultColWidth="12.57421875" defaultRowHeight="33.75" customHeight="1"/>
  <cols>
    <col min="1" max="3" width="30.8515625" style="12" customWidth="1"/>
    <col min="4" max="16384" width="11.57421875" style="12" customWidth="1"/>
  </cols>
  <sheetData>
    <row r="1" spans="1:3" ht="23.25" customHeight="1">
      <c r="A1" s="2" t="s">
        <v>10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3" ht="33.75" customHeight="1">
      <c r="A3" s="14">
        <v>2011</v>
      </c>
      <c r="B3" s="18">
        <f>'censo-IBGE'!$B$8*(1+'censo-IBGE'!$C$8)^(A3-'censo-IBGE'!$A$8)</f>
        <v>15074.259073630421</v>
      </c>
      <c r="C3" s="18">
        <f>'censo-IBGE'!$D$8*(1+'censo-IBGE'!$F$8)^(A3-'censo-IBGE'!$A$8)</f>
        <v>13527.358100679205</v>
      </c>
    </row>
    <row r="4" spans="1:3" ht="33.75" customHeight="1">
      <c r="A4" s="14">
        <v>2012</v>
      </c>
      <c r="B4" s="18">
        <f>'censo-IBGE'!$B$8*(1+'censo-IBGE'!$C$8)^(A4-'censo-IBGE'!$A$8)</f>
        <v>15606.681773278096</v>
      </c>
      <c r="C4" s="18">
        <f>'censo-IBGE'!$D$8*(1+'censo-IBGE'!$F$8)^(A4-'censo-IBGE'!$A$8)</f>
        <v>13999.649390560118</v>
      </c>
    </row>
    <row r="5" spans="1:3" ht="33.75" customHeight="1">
      <c r="A5" s="14">
        <v>2013</v>
      </c>
      <c r="B5" s="18">
        <f>'censo-IBGE'!$B$8*(1+'censo-IBGE'!$C$8)^(A5-'censo-IBGE'!$A$8)</f>
        <v>16157.90963805631</v>
      </c>
      <c r="C5" s="18">
        <f>'censo-IBGE'!$D$8*(1+'censo-IBGE'!$F$8)^(A5-'censo-IBGE'!$A$8)</f>
        <v>14488.430157605548</v>
      </c>
    </row>
    <row r="6" spans="1:3" ht="33.75" customHeight="1">
      <c r="A6" s="14">
        <v>2014</v>
      </c>
      <c r="B6" s="18">
        <f>'censo-IBGE'!$B$8*(1+'censo-IBGE'!$C$8)^(A6-'censo-IBGE'!$A$8)</f>
        <v>16728.606866234255</v>
      </c>
      <c r="C6" s="18">
        <f>'censo-IBGE'!$D$8*(1+'censo-IBGE'!$F$8)^(A6-'censo-IBGE'!$A$8)</f>
        <v>14994.276111897352</v>
      </c>
    </row>
    <row r="7" spans="1:3" ht="33.75" customHeight="1">
      <c r="A7" s="14">
        <v>2015</v>
      </c>
      <c r="B7" s="18">
        <f>'censo-IBGE'!$B$8*(1+'censo-IBGE'!$C$8)^(A7-'censo-IBGE'!$A$8)</f>
        <v>17319.461115558235</v>
      </c>
      <c r="C7" s="18">
        <f>'censo-IBGE'!$D$8*(1+'censo-IBGE'!$F$8)^(A7-'censo-IBGE'!$A$8)</f>
        <v>15517.78306373616</v>
      </c>
    </row>
    <row r="8" spans="1:3" ht="33.75" customHeight="1">
      <c r="A8" s="14">
        <v>2016</v>
      </c>
      <c r="B8" s="18">
        <f>'censo-IBGE'!$B$8*(1+'censo-IBGE'!$C$8)^(A8-'censo-IBGE'!$A$8)</f>
        <v>17931.184331840173</v>
      </c>
      <c r="C8" s="18">
        <f>'censo-IBGE'!$D$8*(1+'censo-IBGE'!$F$8)^(A8-'censo-IBGE'!$A$8)</f>
        <v>16059.567625416104</v>
      </c>
    </row>
    <row r="9" spans="1:3" ht="33.75" customHeight="1">
      <c r="A9" s="14">
        <v>2017</v>
      </c>
      <c r="B9" s="18">
        <f>'censo-IBGE'!$B$8*(1+'censo-IBGE'!$C$8)^(A9-'censo-IBGE'!$A$8)</f>
        <v>18564.51360681191</v>
      </c>
      <c r="C9" s="18">
        <f>'censo-IBGE'!$D$8*(1+'censo-IBGE'!$F$8)^(A9-'censo-IBGE'!$A$8)</f>
        <v>16620.26793750119</v>
      </c>
    </row>
    <row r="10" spans="1:3" ht="33.75" customHeight="1">
      <c r="A10" s="14">
        <v>2018</v>
      </c>
      <c r="B10" s="18">
        <f>'censo-IBGE'!$B$8*(1+'censo-IBGE'!$C$8)^(A10-'censo-IBGE'!$A$8)</f>
        <v>19220.212066278837</v>
      </c>
      <c r="C10" s="18">
        <f>'censo-IBGE'!$D$8*(1+'censo-IBGE'!$F$8)^(A10-'censo-IBGE'!$A$8)</f>
        <v>17200.544420458693</v>
      </c>
    </row>
    <row r="11" spans="1:3" ht="33.75" customHeight="1">
      <c r="A11" s="14">
        <v>2019</v>
      </c>
      <c r="B11" s="18">
        <f>'censo-IBGE'!$B$8*(1+'censo-IBGE'!$C$8)^(A11-'censo-IBGE'!$A$8)</f>
        <v>19899.069789643178</v>
      </c>
      <c r="C11" s="18">
        <f>'censo-IBGE'!$D$8*(1+'censo-IBGE'!$F$8)^(A11-'censo-IBGE'!$A$8)</f>
        <v>17801.080552534953</v>
      </c>
    </row>
    <row r="12" spans="1:3" ht="33.75" customHeight="1">
      <c r="A12" s="14">
        <v>2020</v>
      </c>
      <c r="B12" s="18">
        <f>'censo-IBGE'!$B$8*(1+'censo-IBGE'!$C$8)^(A12-'censo-IBGE'!$A$8)</f>
        <v>20601.90476190478</v>
      </c>
      <c r="C12" s="18">
        <f>'censo-IBGE'!$D$8*(1+'censo-IBGE'!$F$8)^(A12-'censo-IBGE'!$A$8)</f>
        <v>18422.583674789745</v>
      </c>
    </row>
    <row r="13" spans="1:3" ht="33.75" customHeight="1">
      <c r="A13" s="14">
        <v>2021</v>
      </c>
      <c r="B13" s="18">
        <f>'censo-IBGE'!$B$8*(1+'censo-IBGE'!$C$8)^(A13-'censo-IBGE'!$A$8)</f>
        <v>21329.563859286605</v>
      </c>
      <c r="C13" s="18">
        <f>'censo-IBGE'!$D$8*(1+'censo-IBGE'!$F$8)^(A13-'censo-IBGE'!$A$8)</f>
        <v>19065.78582423744</v>
      </c>
    </row>
    <row r="14" spans="1:5" ht="33.75" customHeight="1">
      <c r="A14" s="14">
        <v>2022</v>
      </c>
      <c r="B14" s="18">
        <f>'censo-IBGE'!$B$8*(1+'censo-IBGE'!$C$8)^(A14-'censo-IBGE'!$A$8)</f>
        <v>22082.92386967243</v>
      </c>
      <c r="C14" s="18">
        <f>'censo-IBGE'!$D$8*(1+'censo-IBGE'!$F$8)^(A14-'censo-IBGE'!$A$8)</f>
        <v>19731.44459607628</v>
      </c>
      <c r="E14" s="16"/>
    </row>
    <row r="15" spans="1:3" ht="33.75" customHeight="1">
      <c r="A15" s="14">
        <v>2023</v>
      </c>
      <c r="B15" s="18">
        <f>'censo-IBGE'!$B$8*(1+'censo-IBGE'!$C$8)^(A15-'censo-IBGE'!$A$8)</f>
        <v>22862.8925490865</v>
      </c>
      <c r="C15" s="18">
        <f>'censo-IBGE'!$D$8*(1+'censo-IBGE'!$F$8)^(A15-'censo-IBGE'!$A$8)</f>
        <v>20420.344036021375</v>
      </c>
    </row>
    <row r="16" spans="1:3" ht="33.75" customHeight="1">
      <c r="A16" s="17">
        <v>2024</v>
      </c>
      <c r="B16" s="19">
        <f>'censo-IBGE'!$B$8*(1+'censo-IBGE'!$C$8)^(A16-'censo-IBGE'!$A$8)</f>
        <v>23670.40971548795</v>
      </c>
      <c r="C16" s="20">
        <f>'censo-IBGE'!$D$8*(1+'censo-IBGE'!$F$8)^(A16-'censo-IBGE'!$A$8)</f>
        <v>21133.29556379237</v>
      </c>
    </row>
    <row r="17" spans="1:3" ht="33.75" customHeight="1">
      <c r="A17" s="17">
        <v>2025</v>
      </c>
      <c r="B17" s="19">
        <f>'censo-IBGE'!$B$8*(1+'censo-IBGE'!$C$8)^(A17-'censo-IBGE'!$A$8)</f>
        <v>24506.44838119807</v>
      </c>
      <c r="C17" s="20">
        <f>'censo-IBGE'!$D$8*(1+'censo-IBGE'!$F$8)^(A17-'censo-IBGE'!$A$8)</f>
        <v>21871.138928843593</v>
      </c>
    </row>
    <row r="18" spans="1:3" ht="33.75" customHeight="1">
      <c r="A18" s="17">
        <v>2026</v>
      </c>
      <c r="B18" s="19">
        <f>'censo-IBGE'!$B$8*(1+'censo-IBGE'!$C$8)^(A18-'censo-IBGE'!$A$8)</f>
        <v>25372.0159253249</v>
      </c>
      <c r="C18" s="20">
        <f>'censo-IBGE'!$D$8*(1+'censo-IBGE'!$F$8)^(A18-'censo-IBGE'!$A$8)</f>
        <v>22634.743199462373</v>
      </c>
    </row>
    <row r="19" spans="1:3" ht="33.75" customHeight="1">
      <c r="A19" s="17">
        <v>2027</v>
      </c>
      <c r="B19" s="19">
        <f>'censo-IBGE'!$B$8*(1+'censo-IBGE'!$C$8)^(A19-'censo-IBGE'!$A$8)</f>
        <v>26268.155307597834</v>
      </c>
      <c r="C19" s="20">
        <f>'censo-IBGE'!$D$8*(1+'censo-IBGE'!$F$8)^(A19-'censo-IBGE'!$A$8)</f>
        <v>23425.007786400496</v>
      </c>
    </row>
    <row r="20" spans="1:3" ht="33.75" customHeight="1">
      <c r="A20" s="17">
        <v>2028</v>
      </c>
      <c r="B20" s="19">
        <f>'censo-IBGE'!$B$8*(1+'censo-IBGE'!$C$8)^(A20-'censo-IBGE'!$A$8)</f>
        <v>27195.94632507484</v>
      </c>
      <c r="C20" s="20">
        <f>'censo-IBGE'!$D$8*(1+'censo-IBGE'!$F$8)^(A20-'censo-IBGE'!$A$8)</f>
        <v>24242.863502244523</v>
      </c>
    </row>
    <row r="21" spans="1:3" ht="33.75" customHeight="1">
      <c r="A21" s="17">
        <v>2029</v>
      </c>
      <c r="B21" s="19">
        <f>'censo-IBGE'!$B$8*(1+'censo-IBGE'!$C$8)^(A21-'censo-IBGE'!$A$8)</f>
        <v>28156.506913236633</v>
      </c>
      <c r="C21" s="20">
        <f>'censo-IBGE'!$D$8*(1+'censo-IBGE'!$F$8)^(A21-'censo-IBGE'!$A$8)</f>
        <v>25089.273657772756</v>
      </c>
    </row>
    <row r="22" spans="1:3" ht="33.75" customHeight="1">
      <c r="A22" s="17">
        <v>2030</v>
      </c>
      <c r="B22" s="19">
        <f>'censo-IBGE'!$B$8*(1+'censo-IBGE'!$C$8)^(A22-'censo-IBGE'!$A$8)</f>
        <v>29150.994493035367</v>
      </c>
      <c r="C22" s="20">
        <f>'censo-IBGE'!$D$8*(1+'censo-IBGE'!$F$8)^(A22-'censo-IBGE'!$A$8)</f>
        <v>25965.23519659014</v>
      </c>
    </row>
    <row r="23" spans="1:3" ht="33.75" customHeight="1">
      <c r="A23" s="17">
        <v>2031</v>
      </c>
      <c r="B23" s="19">
        <f>'censo-IBGE'!$B$8*(1+'censo-IBGE'!$C$8)^(A23-'censo-IBGE'!$A$8)</f>
        <v>30180.607365521213</v>
      </c>
      <c r="C23" s="20">
        <f>'censo-IBGE'!$D$8*(1+'censo-IBGE'!$F$8)^(A23-'censo-IBGE'!$A$8)</f>
        <v>26871.779869377584</v>
      </c>
    </row>
    <row r="24" spans="1:3" ht="33.75" customHeight="1">
      <c r="A24" s="17">
        <v>2032</v>
      </c>
      <c r="B24" s="19">
        <f>'censo-IBGE'!$B$8*(1+'censo-IBGE'!$C$8)^(A24-'censo-IBGE'!$A$8)</f>
        <v>31246.586155727007</v>
      </c>
      <c r="C24" s="20">
        <f>'censo-IBGE'!$D$8*(1+'censo-IBGE'!$F$8)^(A24-'censo-IBGE'!$A$8)</f>
        <v>27809.9754491388</v>
      </c>
    </row>
    <row r="25" spans="1:3" ht="33.75" customHeight="1">
      <c r="A25" s="17">
        <v>2033</v>
      </c>
      <c r="B25" s="19">
        <f>'censo-IBGE'!$B$8*(1+'censo-IBGE'!$C$8)^(A25-'censo-IBGE'!$A$8)</f>
        <v>32350.215307551003</v>
      </c>
      <c r="C25" s="20">
        <f>'censo-IBGE'!$D$8*(1+'censo-IBGE'!$F$8)^(A25-'censo-IBGE'!$A$8)</f>
        <v>28780.92698887595</v>
      </c>
    </row>
    <row r="26" spans="1:3" ht="33.75" customHeight="1">
      <c r="A26" s="17">
        <v>2034</v>
      </c>
      <c r="B26" s="19">
        <f>'censo-IBGE'!$B$8*(1+'censo-IBGE'!$C$8)^(A26-'censo-IBGE'!$A$8)</f>
        <v>33492.824631438765</v>
      </c>
      <c r="C26" s="20">
        <f>'censo-IBGE'!$D$8*(1+'censo-IBGE'!$F$8)^(A26-'censo-IBGE'!$A$8)</f>
        <v>29785.77812317557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94" zoomScaleNormal="94" workbookViewId="0" topLeftCell="A1">
      <selection activeCell="H6" sqref="H6"/>
    </sheetView>
  </sheetViews>
  <sheetFormatPr defaultColWidth="12.57421875" defaultRowHeight="33.75" customHeight="1"/>
  <cols>
    <col min="1" max="3" width="30.8515625" style="12" customWidth="1"/>
    <col min="4" max="16384" width="11.57421875" style="12" customWidth="1"/>
  </cols>
  <sheetData>
    <row r="1" spans="1:3" ht="23.25" customHeight="1">
      <c r="A1" s="2" t="s">
        <v>11</v>
      </c>
      <c r="B1" s="13"/>
      <c r="C1" s="13"/>
    </row>
    <row r="2" spans="1:3" ht="33.75" customHeight="1">
      <c r="A2" s="14" t="s">
        <v>1</v>
      </c>
      <c r="B2" s="14" t="s">
        <v>2</v>
      </c>
      <c r="C2" s="14" t="s">
        <v>4</v>
      </c>
    </row>
    <row r="3" spans="1:4" ht="33.75" customHeight="1">
      <c r="A3" s="21">
        <v>1960</v>
      </c>
      <c r="B3" s="22">
        <f>$B$35*A3+$B$36</f>
        <v>961.6615238996455</v>
      </c>
      <c r="C3" s="22">
        <f>$C$35*A3+$C$36</f>
        <v>-555.5534311406082</v>
      </c>
      <c r="D3" s="23" t="s">
        <v>12</v>
      </c>
    </row>
    <row r="4" spans="1:4" ht="33.75" customHeight="1">
      <c r="A4" s="21">
        <v>1970</v>
      </c>
      <c r="B4" s="22">
        <f>$B$35*A4+$B$36</f>
        <v>3353.9814481779467</v>
      </c>
      <c r="C4" s="22">
        <f>$C$35*A4+$C$36</f>
        <v>1875.3287269285065</v>
      </c>
      <c r="D4" s="23"/>
    </row>
    <row r="5" spans="1:4" ht="33.75" customHeight="1">
      <c r="A5" s="21">
        <v>1980</v>
      </c>
      <c r="B5" s="22">
        <f>$B$35*A5+$B$36</f>
        <v>5746.30137245619</v>
      </c>
      <c r="C5" s="22">
        <f>$C$35*A5+$C$36</f>
        <v>4306.210884997621</v>
      </c>
      <c r="D5" s="23"/>
    </row>
    <row r="6" spans="1:4" ht="33.75" customHeight="1">
      <c r="A6" s="21">
        <v>1991</v>
      </c>
      <c r="B6" s="22">
        <f>$B$35*A6+$B$36</f>
        <v>8377.853289162333</v>
      </c>
      <c r="C6" s="22">
        <f>$C$35*A6+$C$36</f>
        <v>6980.181258873607</v>
      </c>
      <c r="D6" s="23"/>
    </row>
    <row r="7" spans="1:4" ht="33.75" customHeight="1">
      <c r="A7" s="21">
        <v>2000</v>
      </c>
      <c r="B7" s="22">
        <f>$B$35*A7+$B$36</f>
        <v>10530.941221012792</v>
      </c>
      <c r="C7" s="22">
        <f>$C$35*A7+$C$36</f>
        <v>9167.975201135792</v>
      </c>
      <c r="D7" s="23"/>
    </row>
    <row r="8" spans="1:4" ht="33.75" customHeight="1">
      <c r="A8" s="21">
        <v>2010</v>
      </c>
      <c r="B8" s="22">
        <f>$B$35*A8+$B$36</f>
        <v>12923.261145291035</v>
      </c>
      <c r="C8" s="22">
        <f>$C$35*A8+$C$36</f>
        <v>11598.857359204907</v>
      </c>
      <c r="D8" s="23"/>
    </row>
    <row r="9" spans="1:3" ht="33.75" customHeight="1">
      <c r="A9" s="14">
        <v>2011</v>
      </c>
      <c r="B9" s="18">
        <f>$B$35*A9+$B$36</f>
        <v>13162.493137718877</v>
      </c>
      <c r="C9" s="18">
        <f>$C$35*A9+$C$36</f>
        <v>11841.945575011778</v>
      </c>
    </row>
    <row r="10" spans="1:3" ht="33.75" customHeight="1">
      <c r="A10" s="14">
        <v>2012</v>
      </c>
      <c r="B10" s="18">
        <f>$B$35*A10+$B$36</f>
        <v>13401.725130146719</v>
      </c>
      <c r="C10" s="18">
        <f>$C$35*A10+$C$36</f>
        <v>12085.033790818707</v>
      </c>
    </row>
    <row r="11" spans="1:3" ht="33.75" customHeight="1">
      <c r="A11" s="14">
        <v>2013</v>
      </c>
      <c r="B11" s="18">
        <f>$B$35*A11+$B$36</f>
        <v>13640.957122574502</v>
      </c>
      <c r="C11" s="18">
        <f>$C$35*A11+$C$36</f>
        <v>12328.122006625636</v>
      </c>
    </row>
    <row r="12" spans="1:3" ht="33.75" customHeight="1">
      <c r="A12" s="14">
        <v>2014</v>
      </c>
      <c r="B12" s="18">
        <f>$B$35*A12+$B$36</f>
        <v>13880.189115002344</v>
      </c>
      <c r="C12" s="18">
        <f>$C$35*A12+$C$36</f>
        <v>12571.210222432506</v>
      </c>
    </row>
    <row r="13" spans="1:3" ht="33.75" customHeight="1">
      <c r="A13" s="14">
        <v>2015</v>
      </c>
      <c r="B13" s="18">
        <f>$B$35*A13+$B$36</f>
        <v>14119.421107430186</v>
      </c>
      <c r="C13" s="18">
        <f>$C$35*A13+$C$36</f>
        <v>12814.298438239435</v>
      </c>
    </row>
    <row r="14" spans="1:3" ht="33.75" customHeight="1">
      <c r="A14" s="14">
        <v>2016</v>
      </c>
      <c r="B14" s="18">
        <f>$B$35*A14+$B$36</f>
        <v>14358.653099858027</v>
      </c>
      <c r="C14" s="18">
        <f>$C$35*A14+$C$36</f>
        <v>13057.386654046364</v>
      </c>
    </row>
    <row r="15" spans="1:3" ht="33.75" customHeight="1">
      <c r="A15" s="14">
        <v>2017</v>
      </c>
      <c r="B15" s="18">
        <f>$B$35*A15+$B$36</f>
        <v>14597.885092285811</v>
      </c>
      <c r="C15" s="18">
        <f>$C$35*A15+$C$36</f>
        <v>13300.474869853235</v>
      </c>
    </row>
    <row r="16" spans="1:3" ht="33.75" customHeight="1">
      <c r="A16" s="14">
        <v>2018</v>
      </c>
      <c r="B16" s="18">
        <f>$B$35*A16+$B$36</f>
        <v>14837.117084713653</v>
      </c>
      <c r="C16" s="18">
        <f>$C$35*A16+$C$36</f>
        <v>13543.563085660164</v>
      </c>
    </row>
    <row r="17" spans="1:3" ht="33.75" customHeight="1">
      <c r="A17" s="14">
        <v>2019</v>
      </c>
      <c r="B17" s="18">
        <f>$B$35*A17+$B$36</f>
        <v>15076.349077141494</v>
      </c>
      <c r="C17" s="18">
        <f>$C$35*A17+$C$36</f>
        <v>13786.651301467093</v>
      </c>
    </row>
    <row r="18" spans="1:3" ht="33.75" customHeight="1">
      <c r="A18" s="14">
        <v>2020</v>
      </c>
      <c r="B18" s="18">
        <f>$B$35*A18+$B$36</f>
        <v>15315.581069569336</v>
      </c>
      <c r="C18" s="18">
        <f>$C$35*A18+$C$36</f>
        <v>14029.739517273963</v>
      </c>
    </row>
    <row r="19" spans="1:3" ht="33.75" customHeight="1">
      <c r="A19" s="14">
        <v>2021</v>
      </c>
      <c r="B19" s="18">
        <f>$B$35*A19+$B$36</f>
        <v>15554.813061997178</v>
      </c>
      <c r="C19" s="18">
        <f>$C$35*A19+$C$36</f>
        <v>14272.827733080892</v>
      </c>
    </row>
    <row r="20" spans="1:5" ht="33.75" customHeight="1">
      <c r="A20" s="14">
        <v>2022</v>
      </c>
      <c r="B20" s="18">
        <f>$B$35*A20+$B$36</f>
        <v>15794.045054424962</v>
      </c>
      <c r="C20" s="18">
        <f>$C$35*A20+$C$36</f>
        <v>14515.915948887821</v>
      </c>
      <c r="E20" s="16"/>
    </row>
    <row r="21" spans="1:3" ht="33.75" customHeight="1">
      <c r="A21" s="14">
        <v>2023</v>
      </c>
      <c r="B21" s="18">
        <f>$B$35*A21+$B$36</f>
        <v>16033.277046852803</v>
      </c>
      <c r="C21" s="18">
        <f>$C$35*A21+$C$36</f>
        <v>14759.004164694692</v>
      </c>
    </row>
    <row r="22" spans="1:3" ht="33.75" customHeight="1">
      <c r="A22" s="14">
        <v>2024</v>
      </c>
      <c r="B22" s="18">
        <f>$B$35*A22+$B$36</f>
        <v>16272.509039280645</v>
      </c>
      <c r="C22" s="18">
        <f>$C$35*A22+$C$36</f>
        <v>15002.092380501621</v>
      </c>
    </row>
    <row r="23" spans="1:3" ht="33.75" customHeight="1">
      <c r="A23" s="14">
        <v>2025</v>
      </c>
      <c r="B23" s="18">
        <f>$B$35*A23+$B$36</f>
        <v>16511.741031708487</v>
      </c>
      <c r="C23" s="18">
        <f>$C$35*A23+$C$36</f>
        <v>15245.18059630855</v>
      </c>
    </row>
    <row r="24" spans="1:3" ht="33.75" customHeight="1">
      <c r="A24" s="14">
        <v>2026</v>
      </c>
      <c r="B24" s="18">
        <f>$B$35*A24+$B$36</f>
        <v>16750.97302413627</v>
      </c>
      <c r="C24" s="18">
        <f>$C$35*A24+$C$36</f>
        <v>15488.26881211542</v>
      </c>
    </row>
    <row r="25" spans="1:3" ht="33.75" customHeight="1">
      <c r="A25" s="14">
        <v>2027</v>
      </c>
      <c r="B25" s="18">
        <f>$B$35*A25+$B$36</f>
        <v>16990.205016564112</v>
      </c>
      <c r="C25" s="18">
        <f>$C$35*A25+$C$36</f>
        <v>15731.35702792235</v>
      </c>
    </row>
    <row r="26" spans="1:3" ht="33.75" customHeight="1">
      <c r="A26" s="14">
        <v>2028</v>
      </c>
      <c r="B26" s="18">
        <f>$B$35*A26+$B$36</f>
        <v>17229.437008991954</v>
      </c>
      <c r="C26" s="18">
        <f>$C$35*A26+$C$36</f>
        <v>15974.445243729278</v>
      </c>
    </row>
    <row r="27" spans="1:3" ht="33.75" customHeight="1">
      <c r="A27" s="14">
        <v>2029</v>
      </c>
      <c r="B27" s="18">
        <f>$B$35*A27+$B$36</f>
        <v>17468.669001419796</v>
      </c>
      <c r="C27" s="18">
        <f>$C$35*A27+$C$36</f>
        <v>16217.53345953615</v>
      </c>
    </row>
    <row r="28" spans="1:3" ht="33.75" customHeight="1">
      <c r="A28" s="14">
        <v>2030</v>
      </c>
      <c r="B28" s="18">
        <f>$B$35*A28+$B$36</f>
        <v>17707.90099384758</v>
      </c>
      <c r="C28" s="18">
        <f>$C$35*A28+$C$36</f>
        <v>16460.621675343078</v>
      </c>
    </row>
    <row r="29" spans="1:3" ht="33.75" customHeight="1">
      <c r="A29" s="14">
        <v>2031</v>
      </c>
      <c r="B29" s="18">
        <f>$B$35*A29+$B$36</f>
        <v>17947.13298627542</v>
      </c>
      <c r="C29" s="18">
        <f>$C$35*A29+$C$36</f>
        <v>16703.709891150007</v>
      </c>
    </row>
    <row r="30" spans="1:3" ht="33.75" customHeight="1">
      <c r="A30" s="14">
        <v>2032</v>
      </c>
      <c r="B30" s="18">
        <f>$B$35*A30+$B$36</f>
        <v>18186.364978703263</v>
      </c>
      <c r="C30" s="18">
        <f>$C$35*A30+$C$36</f>
        <v>16946.798106956878</v>
      </c>
    </row>
    <row r="31" spans="1:3" ht="33.75" customHeight="1">
      <c r="A31" s="14">
        <v>2033</v>
      </c>
      <c r="B31" s="18">
        <f>$B$35*A31+$B$36</f>
        <v>18425.596971131105</v>
      </c>
      <c r="C31" s="18">
        <f>$C$35*A31+$C$36</f>
        <v>17189.886322763807</v>
      </c>
    </row>
    <row r="32" spans="1:3" ht="33.75" customHeight="1">
      <c r="A32" s="14">
        <v>2034</v>
      </c>
      <c r="B32" s="18">
        <f>$B$35*A32+$B$36</f>
        <v>18664.828963558888</v>
      </c>
      <c r="C32" s="18">
        <f>$C$35*A32+$C$36</f>
        <v>17432.974538570736</v>
      </c>
    </row>
    <row r="33" spans="2:3" ht="33.75" customHeight="1">
      <c r="B33" s="24"/>
      <c r="C33" s="24"/>
    </row>
    <row r="34" spans="2:3" ht="33.75" customHeight="1">
      <c r="B34" s="24" t="s">
        <v>2</v>
      </c>
      <c r="C34" s="24" t="s">
        <v>4</v>
      </c>
    </row>
    <row r="35" spans="1:3" ht="33.75" customHeight="1">
      <c r="A35" s="24" t="s">
        <v>13</v>
      </c>
      <c r="B35" s="25">
        <f>(SUM('censo-IBGE'!A3:A8)*SUM('censo-IBGE'!B3:B8)-6*('censo-IBGE'!A3*'censo-IBGE'!B3+'censo-IBGE'!A4*'censo-IBGE'!B4+'censo-IBGE'!A5*'censo-IBGE'!B5+'censo-IBGE'!A6*'censo-IBGE'!B6+'censo-IBGE'!A7*'censo-IBGE'!B7+'censo-IBGE'!A8*'censo-IBGE'!B8))/(SUM('censo-IBGE'!A3:A8)^2-6*('censo-IBGE'!A3^2+'censo-IBGE'!A4^2+'censo-IBGE'!A5^2+'censo-IBGE'!A6^2+'censo-IBGE'!A7^2+'censo-IBGE'!A8^2))</f>
        <v>239.23199242782772</v>
      </c>
      <c r="C35" s="25">
        <f>(SUM('censo-IBGE'!A3:A8)*SUM('censo-IBGE'!D3:D8)-6*('censo-IBGE'!A3*'censo-IBGE'!D3+'censo-IBGE'!A4*'censo-IBGE'!D4+'censo-IBGE'!A5*'censo-IBGE'!D5+'censo-IBGE'!A6*'censo-IBGE'!D6+'censo-IBGE'!A7*'censo-IBGE'!D7+'censo-IBGE'!A8*'censo-IBGE'!D8))/(SUM('censo-IBGE'!A3:A8)^2-6*('censo-IBGE'!A3^2+'censo-IBGE'!A4^2+'censo-IBGE'!A5^2+'censo-IBGE'!A6^2+'censo-IBGE'!A7^2+'censo-IBGE'!A8^2))</f>
        <v>243.0882158069096</v>
      </c>
    </row>
    <row r="36" spans="1:3" ht="33.75" customHeight="1">
      <c r="A36" s="24" t="s">
        <v>14</v>
      </c>
      <c r="B36" s="25">
        <f>(SUM('censo-IBGE'!A3:A8)*('censo-IBGE'!A3*'censo-IBGE'!B3+'censo-IBGE'!A4*'censo-IBGE'!B4+'censo-IBGE'!A5*'censo-IBGE'!B5+'censo-IBGE'!A6*'censo-IBGE'!B6+'censo-IBGE'!A7*'censo-IBGE'!B7+'censo-IBGE'!A8*'censo-IBGE'!B8)-SUM('censo-IBGE'!B3:B8)*('censo-IBGE'!A3^2+'censo-IBGE'!A4^2+'censo-IBGE'!A5^2+'censo-IBGE'!A6^2+'censo-IBGE'!A7^2+'censo-IBGE'!A8^2))/(SUM('censo-IBGE'!A3:A8)^2-6*('censo-IBGE'!A3^2+'censo-IBGE'!A4^2+'censo-IBGE'!A5^2+'censo-IBGE'!A6^2+'censo-IBGE'!A7^2+'censo-IBGE'!A8^2))</f>
        <v>-467933.0436346427</v>
      </c>
      <c r="C36" s="25">
        <f>(SUM('censo-IBGE'!A3:A8)*('censo-IBGE'!A3*'censo-IBGE'!D3+'censo-IBGE'!A4*'censo-IBGE'!D4+'censo-IBGE'!A5*'censo-IBGE'!D5+'censo-IBGE'!A6*'censo-IBGE'!D6+'censo-IBGE'!A7*'censo-IBGE'!D7+'censo-IBGE'!A8*'censo-IBGE'!D8)-SUM('censo-IBGE'!D3:D8)*('censo-IBGE'!A3^2+'censo-IBGE'!A4^2+'censo-IBGE'!A5^2+'censo-IBGE'!A6^2+'censo-IBGE'!A7^2+'censo-IBGE'!A8^2))/(SUM('censo-IBGE'!A3:A8)^2-6*('censo-IBGE'!A3^2+'censo-IBGE'!A4^2+'censo-IBGE'!A5^2+'censo-IBGE'!A6^2+'censo-IBGE'!A7^2+'censo-IBGE'!A8^2))</f>
        <v>-477008.4564126834</v>
      </c>
    </row>
  </sheetData>
  <mergeCells count="1">
    <mergeCell ref="D3:D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="94" zoomScaleNormal="94" workbookViewId="0" topLeftCell="A1">
      <selection activeCell="L18" sqref="L18"/>
    </sheetView>
  </sheetViews>
  <sheetFormatPr defaultColWidth="12.57421875" defaultRowHeight="12.75"/>
  <cols>
    <col min="1" max="1" width="0" style="0" hidden="1" customWidth="1"/>
    <col min="2" max="254" width="11.57421875" style="0" customWidth="1"/>
  </cols>
  <sheetData>
    <row r="1" spans="1:2" ht="23.25" customHeight="1">
      <c r="A1" t="s">
        <v>15</v>
      </c>
      <c r="B1" s="26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94" zoomScaleNormal="94" workbookViewId="0" topLeftCell="A1">
      <selection activeCell="G7" sqref="G7"/>
    </sheetView>
  </sheetViews>
  <sheetFormatPr defaultColWidth="12.57421875" defaultRowHeight="33.75" customHeight="1"/>
  <cols>
    <col min="1" max="2" width="30.8515625" style="12" customWidth="1"/>
    <col min="3" max="5" width="25.421875" style="12" customWidth="1"/>
    <col min="6" max="6" width="19.00390625" style="12" customWidth="1"/>
    <col min="7" max="16384" width="11.57421875" style="12" customWidth="1"/>
  </cols>
  <sheetData>
    <row r="1" spans="1:5" ht="23.25" customHeight="1">
      <c r="A1" s="2" t="s">
        <v>20</v>
      </c>
      <c r="B1" s="13"/>
      <c r="C1" s="13"/>
      <c r="D1" s="13"/>
      <c r="E1" s="13"/>
    </row>
    <row r="2" spans="1:8" ht="52.5" customHeight="1">
      <c r="A2" s="14" t="s">
        <v>1</v>
      </c>
      <c r="B2" s="14" t="s">
        <v>2</v>
      </c>
      <c r="C2" s="14" t="s">
        <v>21</v>
      </c>
      <c r="D2" s="14" t="s">
        <v>22</v>
      </c>
      <c r="E2" s="14" t="s">
        <v>23</v>
      </c>
      <c r="G2"/>
      <c r="H2"/>
    </row>
    <row r="3" spans="1:8" ht="33.75" customHeight="1">
      <c r="A3" s="14">
        <v>2011</v>
      </c>
      <c r="B3" s="27">
        <v>14987</v>
      </c>
      <c r="C3" s="28">
        <v>0.65</v>
      </c>
      <c r="D3" s="29">
        <f>B3*C3/1000</f>
        <v>9.741550000000002</v>
      </c>
      <c r="E3" s="18">
        <f>D3*365</f>
        <v>3555.6657500000006</v>
      </c>
      <c r="G3" s="10"/>
      <c r="H3" s="1" t="s">
        <v>8</v>
      </c>
    </row>
    <row r="4" spans="1:5" ht="33.75" customHeight="1">
      <c r="A4" s="14">
        <v>2012</v>
      </c>
      <c r="B4" s="27">
        <v>15414</v>
      </c>
      <c r="C4" s="28">
        <v>0.65</v>
      </c>
      <c r="D4" s="29">
        <f>B4*C4/1000</f>
        <v>10.0191</v>
      </c>
      <c r="E4" s="18">
        <f>D4*365</f>
        <v>3656.9715</v>
      </c>
    </row>
    <row r="5" spans="1:5" ht="33.75" customHeight="1">
      <c r="A5" s="14">
        <v>2013</v>
      </c>
      <c r="B5" s="27">
        <v>15841</v>
      </c>
      <c r="C5" s="28">
        <v>0.65</v>
      </c>
      <c r="D5" s="29">
        <f>B5*C5/1000</f>
        <v>10.29665</v>
      </c>
      <c r="E5" s="18">
        <f>D5*365</f>
        <v>3758.27725</v>
      </c>
    </row>
    <row r="6" spans="1:5" ht="33.75" customHeight="1">
      <c r="A6" s="14">
        <v>2014</v>
      </c>
      <c r="B6" s="27">
        <v>16268</v>
      </c>
      <c r="C6" s="28">
        <v>0.65</v>
      </c>
      <c r="D6" s="29">
        <f>B6*C6/1000</f>
        <v>10.574200000000001</v>
      </c>
      <c r="E6" s="18">
        <f>D6*365</f>
        <v>3859.5830000000005</v>
      </c>
    </row>
    <row r="7" spans="1:5" ht="33.75" customHeight="1">
      <c r="A7" s="14">
        <v>2015</v>
      </c>
      <c r="B7" s="27">
        <v>16695</v>
      </c>
      <c r="C7" s="28">
        <v>0.65</v>
      </c>
      <c r="D7" s="29">
        <f>B7*C7/1000</f>
        <v>10.85175</v>
      </c>
      <c r="E7" s="18">
        <f>D7*365</f>
        <v>3960.8887499999996</v>
      </c>
    </row>
    <row r="8" spans="1:5" ht="33.75" customHeight="1">
      <c r="A8" s="14">
        <v>2016</v>
      </c>
      <c r="B8" s="27">
        <v>17122</v>
      </c>
      <c r="C8" s="28">
        <v>0.65</v>
      </c>
      <c r="D8" s="29">
        <f>B8*C8/1000</f>
        <v>11.1293</v>
      </c>
      <c r="E8" s="18">
        <f>D8*365</f>
        <v>4062.1945</v>
      </c>
    </row>
    <row r="9" spans="1:5" ht="33.75" customHeight="1">
      <c r="A9" s="14">
        <v>2017</v>
      </c>
      <c r="B9" s="27">
        <v>17549</v>
      </c>
      <c r="C9" s="28">
        <v>0.65</v>
      </c>
      <c r="D9" s="29">
        <f>B9*C9/1000</f>
        <v>11.40685</v>
      </c>
      <c r="E9" s="18">
        <f>D9*365</f>
        <v>4163.50025</v>
      </c>
    </row>
    <row r="10" spans="1:5" ht="33.75" customHeight="1">
      <c r="A10" s="14">
        <v>2018</v>
      </c>
      <c r="B10" s="27">
        <v>17976</v>
      </c>
      <c r="C10" s="28">
        <v>0.65</v>
      </c>
      <c r="D10" s="29">
        <f>B10*C10/1000</f>
        <v>11.6844</v>
      </c>
      <c r="E10" s="18">
        <f>D10*365</f>
        <v>4264.8060000000005</v>
      </c>
    </row>
    <row r="11" spans="1:5" ht="33.75" customHeight="1">
      <c r="A11" s="14">
        <v>2019</v>
      </c>
      <c r="B11" s="27">
        <v>18403</v>
      </c>
      <c r="C11" s="28">
        <v>0.65</v>
      </c>
      <c r="D11" s="29">
        <f>B11*C11/1000</f>
        <v>11.96195</v>
      </c>
      <c r="E11" s="18">
        <f>D11*365</f>
        <v>4366.11175</v>
      </c>
    </row>
    <row r="12" spans="1:5" ht="33.75" customHeight="1">
      <c r="A12" s="14">
        <v>2020</v>
      </c>
      <c r="B12" s="27">
        <v>18830</v>
      </c>
      <c r="C12" s="28">
        <v>0.65</v>
      </c>
      <c r="D12" s="29">
        <f>B12*C12/1000</f>
        <v>12.2395</v>
      </c>
      <c r="E12" s="18">
        <f>D12*365</f>
        <v>4467.4175</v>
      </c>
    </row>
    <row r="13" spans="1:5" ht="33.75" customHeight="1">
      <c r="A13" s="14">
        <v>2021</v>
      </c>
      <c r="B13" s="27">
        <v>19257</v>
      </c>
      <c r="C13" s="28">
        <v>0.65</v>
      </c>
      <c r="D13" s="29">
        <f>B13*C13/1000</f>
        <v>12.517050000000001</v>
      </c>
      <c r="E13" s="18">
        <f>D13*365</f>
        <v>4568.72325</v>
      </c>
    </row>
    <row r="14" spans="1:7" ht="33.75" customHeight="1">
      <c r="A14" s="14">
        <v>2022</v>
      </c>
      <c r="B14" s="27">
        <v>19684</v>
      </c>
      <c r="C14" s="28">
        <v>0.65</v>
      </c>
      <c r="D14" s="29">
        <f>B14*C14/1000</f>
        <v>12.7946</v>
      </c>
      <c r="E14" s="18">
        <f>D14*365</f>
        <v>4670.029</v>
      </c>
      <c r="G14" s="16"/>
    </row>
    <row r="15" spans="1:5" ht="33.75" customHeight="1">
      <c r="A15" s="14">
        <v>2023</v>
      </c>
      <c r="B15" s="27">
        <v>20111</v>
      </c>
      <c r="C15" s="28">
        <v>0.65</v>
      </c>
      <c r="D15" s="29">
        <f>B15*C15/1000</f>
        <v>13.072149999999999</v>
      </c>
      <c r="E15" s="18">
        <f>D15*365</f>
        <v>4771.33475</v>
      </c>
    </row>
    <row r="16" spans="1:5" ht="33.75" customHeight="1">
      <c r="A16" s="17">
        <v>2024</v>
      </c>
      <c r="B16" s="27">
        <v>20538</v>
      </c>
      <c r="C16" s="28">
        <v>0.65</v>
      </c>
      <c r="D16" s="29">
        <f>B16*C16/1000</f>
        <v>13.3497</v>
      </c>
      <c r="E16" s="18">
        <f>D16*365</f>
        <v>4872.6405</v>
      </c>
    </row>
    <row r="17" spans="1:5" ht="33.75" customHeight="1">
      <c r="A17" s="17">
        <v>2025</v>
      </c>
      <c r="B17" s="27">
        <v>20965</v>
      </c>
      <c r="C17" s="28">
        <v>0.65</v>
      </c>
      <c r="D17" s="29">
        <f>B17*C17/1000</f>
        <v>13.62725</v>
      </c>
      <c r="E17" s="18">
        <f>D17*365</f>
        <v>4973.94625</v>
      </c>
    </row>
    <row r="18" spans="1:5" ht="33.75" customHeight="1">
      <c r="A18" s="17">
        <v>2026</v>
      </c>
      <c r="B18" s="27">
        <v>21392</v>
      </c>
      <c r="C18" s="28">
        <v>0.65</v>
      </c>
      <c r="D18" s="29">
        <f>B18*C18/1000</f>
        <v>13.904800000000002</v>
      </c>
      <c r="E18" s="18">
        <f>D18*365</f>
        <v>5075.252</v>
      </c>
    </row>
    <row r="19" spans="1:5" ht="33.75" customHeight="1">
      <c r="A19" s="17">
        <v>2027</v>
      </c>
      <c r="B19" s="27">
        <v>21819</v>
      </c>
      <c r="C19" s="28">
        <v>0.65</v>
      </c>
      <c r="D19" s="29">
        <f>B19*C19/1000</f>
        <v>14.18235</v>
      </c>
      <c r="E19" s="18">
        <f>D19*365</f>
        <v>5176.55775</v>
      </c>
    </row>
    <row r="20" spans="1:5" ht="33.75" customHeight="1">
      <c r="A20" s="17">
        <v>2028</v>
      </c>
      <c r="B20" s="27">
        <v>22246</v>
      </c>
      <c r="C20" s="28">
        <v>0.65</v>
      </c>
      <c r="D20" s="29">
        <f>B20*C20/1000</f>
        <v>14.4599</v>
      </c>
      <c r="E20" s="18">
        <f>D20*365</f>
        <v>5277.8634999999995</v>
      </c>
    </row>
    <row r="21" spans="1:5" ht="33.75" customHeight="1">
      <c r="A21" s="17">
        <v>2029</v>
      </c>
      <c r="B21" s="27">
        <v>22673</v>
      </c>
      <c r="C21" s="28">
        <v>0.65</v>
      </c>
      <c r="D21" s="29">
        <f>B21*C21/1000</f>
        <v>14.73745</v>
      </c>
      <c r="E21" s="18">
        <f>D21*365</f>
        <v>5379.16925</v>
      </c>
    </row>
    <row r="22" spans="1:5" ht="33.75" customHeight="1">
      <c r="A22" s="17">
        <v>2030</v>
      </c>
      <c r="B22" s="27">
        <v>23100</v>
      </c>
      <c r="C22" s="28">
        <v>0.65</v>
      </c>
      <c r="D22" s="29">
        <f>B22*C22/1000</f>
        <v>15.015</v>
      </c>
      <c r="E22" s="18">
        <f>D22*365</f>
        <v>5480.475</v>
      </c>
    </row>
    <row r="23" spans="1:5" ht="33.75" customHeight="1">
      <c r="A23" s="17">
        <v>2031</v>
      </c>
      <c r="B23" s="27">
        <v>23527</v>
      </c>
      <c r="C23" s="28">
        <v>0.65</v>
      </c>
      <c r="D23" s="29">
        <f>B23*C23/1000</f>
        <v>15.29255</v>
      </c>
      <c r="E23" s="18">
        <f>D23*365</f>
        <v>5581.78075</v>
      </c>
    </row>
    <row r="24" spans="1:5" ht="33.75" customHeight="1">
      <c r="A24" s="17">
        <v>2032</v>
      </c>
      <c r="B24" s="27">
        <v>23954</v>
      </c>
      <c r="C24" s="28">
        <v>0.65</v>
      </c>
      <c r="D24" s="29">
        <f>B24*C24/1000</f>
        <v>15.5701</v>
      </c>
      <c r="E24" s="18">
        <f>D24*365</f>
        <v>5683.0865</v>
      </c>
    </row>
    <row r="25" spans="1:5" ht="33.75" customHeight="1">
      <c r="A25" s="17">
        <v>2033</v>
      </c>
      <c r="B25" s="27">
        <v>24381</v>
      </c>
      <c r="C25" s="28">
        <v>0.65</v>
      </c>
      <c r="D25" s="29">
        <f>B25*C25/1000</f>
        <v>15.84765</v>
      </c>
      <c r="E25" s="18">
        <f>D25*365</f>
        <v>5784.39225</v>
      </c>
    </row>
    <row r="26" spans="1:5" ht="33.75" customHeight="1">
      <c r="A26" s="17">
        <v>2034</v>
      </c>
      <c r="B26" s="27">
        <v>24808</v>
      </c>
      <c r="C26" s="28">
        <v>0.65</v>
      </c>
      <c r="D26" s="29">
        <f>B26*C26/1000</f>
        <v>16.1252</v>
      </c>
      <c r="E26" s="18">
        <f>D26*365</f>
        <v>5885.697999999999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Neto</dc:creator>
  <cp:keywords/>
  <dc:description/>
  <cp:lastModifiedBy>João Neto</cp:lastModifiedBy>
  <dcterms:created xsi:type="dcterms:W3CDTF">2013-03-25T19:08:30Z</dcterms:created>
  <dcterms:modified xsi:type="dcterms:W3CDTF">2014-01-06T13:00:36Z</dcterms:modified>
  <cp:category/>
  <cp:version/>
  <cp:contentType/>
  <cp:contentStatus/>
  <cp:revision>44</cp:revision>
</cp:coreProperties>
</file>